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teve\Dropbox\Housing\Housing North Resources\ADU\"/>
    </mc:Choice>
  </mc:AlternateContent>
  <xr:revisionPtr revIDLastSave="0" documentId="13_ncr:1_{796D263E-6B5C-4960-9275-343FD4ED51EC}"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 r="C17" i="1" s="1"/>
  <c r="K30" i="1"/>
  <c r="K31" i="1" s="1"/>
  <c r="K32" i="1" s="1"/>
  <c r="G30" i="1"/>
  <c r="H30" i="1" s="1"/>
  <c r="C30" i="1"/>
  <c r="D30" i="1" s="1"/>
  <c r="L29" i="1"/>
  <c r="G29" i="1"/>
  <c r="H29" i="1" s="1"/>
  <c r="C29" i="1"/>
  <c r="D29" i="1" s="1"/>
  <c r="L28" i="1"/>
  <c r="H28" i="1"/>
  <c r="D28" i="1"/>
  <c r="L27" i="1"/>
  <c r="L31" i="1" s="1"/>
  <c r="L32" i="1" s="1"/>
  <c r="H27" i="1"/>
  <c r="D27" i="1"/>
  <c r="L26" i="1"/>
  <c r="H26" i="1"/>
  <c r="D26" i="1"/>
  <c r="G24" i="1"/>
  <c r="G31" i="1" s="1"/>
  <c r="G32" i="1" s="1"/>
  <c r="C24" i="1"/>
  <c r="D24" i="1" s="1"/>
  <c r="L21" i="1"/>
  <c r="H21" i="1"/>
  <c r="D21" i="1"/>
  <c r="K14" i="1"/>
  <c r="K17" i="1" s="1"/>
  <c r="G14" i="1"/>
  <c r="G17" i="1" s="1"/>
  <c r="D31" i="1" l="1"/>
  <c r="D32" i="1" s="1"/>
  <c r="D34" i="1" s="1"/>
  <c r="H24" i="1"/>
  <c r="H31" i="1" s="1"/>
  <c r="H32" i="1" s="1"/>
  <c r="H34" i="1" s="1"/>
  <c r="L34" i="1"/>
  <c r="L30" i="1"/>
  <c r="C31" i="1"/>
  <c r="C32" i="1" s="1"/>
</calcChain>
</file>

<file path=xl/sharedStrings.xml><?xml version="1.0" encoding="utf-8"?>
<sst xmlns="http://schemas.openxmlformats.org/spreadsheetml/2006/main" count="83" uniqueCount="46">
  <si>
    <t>Propel Studio's ADU Proforma Worksheet</t>
  </si>
  <si>
    <t>info@propelstudio.com</t>
  </si>
  <si>
    <t>Enter the construction cost</t>
  </si>
  <si>
    <t>www.propelstudio.com</t>
  </si>
  <si>
    <t>Enter the permit fees</t>
  </si>
  <si>
    <t>503-479-5740</t>
  </si>
  <si>
    <t>Enter the estimated rent</t>
  </si>
  <si>
    <t>ADU - One Bedroom</t>
  </si>
  <si>
    <t>ADU - Two Bedroom</t>
  </si>
  <si>
    <t>ADU - Two Bedroom AirBnB</t>
  </si>
  <si>
    <t>Development Expenses</t>
  </si>
  <si>
    <t>Construction Costs (625sf)</t>
  </si>
  <si>
    <t>Construction Costs (750sf)</t>
  </si>
  <si>
    <t>Design fees (10%)</t>
  </si>
  <si>
    <t>Permit Fees</t>
  </si>
  <si>
    <t>Furnishing</t>
  </si>
  <si>
    <t>Totals</t>
  </si>
  <si>
    <t>Revenue</t>
  </si>
  <si>
    <t>Monthly</t>
  </si>
  <si>
    <t>Annual</t>
  </si>
  <si>
    <t>$ per night</t>
  </si>
  <si>
    <t>40% vacancy</t>
  </si>
  <si>
    <t>1-bedroom Unit</t>
  </si>
  <si>
    <t>2-bedroom Unit</t>
  </si>
  <si>
    <t>2-bedroom Airbnb</t>
  </si>
  <si>
    <t>Ongoing Expenses</t>
  </si>
  <si>
    <t>annual</t>
  </si>
  <si>
    <t>property management (10%)</t>
  </si>
  <si>
    <t>Utilities</t>
  </si>
  <si>
    <t>utilities</t>
  </si>
  <si>
    <t>garbage</t>
  </si>
  <si>
    <t>electricity</t>
  </si>
  <si>
    <t>water</t>
  </si>
  <si>
    <t>Vacancy (5%)</t>
  </si>
  <si>
    <t>internet</t>
  </si>
  <si>
    <t>Maintenance (5%)</t>
  </si>
  <si>
    <t>Maintenance (10%)</t>
  </si>
  <si>
    <t>Profit</t>
  </si>
  <si>
    <t>Payback Period (years)</t>
  </si>
  <si>
    <t>Notes:</t>
  </si>
  <si>
    <t xml:space="preserve">* These calculations are estimates based on experience with recent ADU construction costs, Portland permit fees, and rents in the Portland area. However, rents can vary greatly by neighborhood and change overtime. Reaserch your local rental rates, construction costs, and permit fees to create a more accurate proforma. </t>
  </si>
  <si>
    <t xml:space="preserve">* This proforma assumes that the project is being paid for with cash on hand. If you are planning on taking out loans to help cover the development costs, there will be additional costs to consider like loan fees, interest rates, etc. </t>
  </si>
  <si>
    <t xml:space="preserve">* Building an ADU may increase your property taxes. In Portland, they add the estimated value of the new unit onto the existing assessed value of your property and reassess taxes accordingly. This could add a couple of thousand dollars of taxes each year. </t>
  </si>
  <si>
    <t xml:space="preserve">* AirBnB can vary greatly by season and based on competition in the local market. We estimated that 40% of the nights in a given year will not be booked. The nightly rate may also change based on demand and the location of the unit. </t>
  </si>
  <si>
    <t xml:space="preserve">* For ongoing expenses, we used rough estimates for utility rates and assumed that the property owner is paying those. You may consider passing on some or all of the utility costs to the tenant. It is also possible to design a high-performance ADU that could minimize utility costs and save money over the life a project. If you are interested in exploring how design can lower utility costs mention that to your design team. </t>
  </si>
  <si>
    <t xml:space="preserve">* Disclaimer: this worksheet is for informational use only. Propel Studio is not liable for the accuracy of the information, caluclations, equasions, data in this worksheet, or financial advice. Users of this worksheet agree to release Propel Studio from all liability related to the use of this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</si>
</sst>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color rgb="FF000000"/>
      <name val="Arial"/>
    </font>
    <font>
      <sz val="10"/>
      <name val="Arial"/>
      <family val="2"/>
    </font>
    <font>
      <b/>
      <sz val="18"/>
      <name val="Arial"/>
      <family val="2"/>
    </font>
    <font>
      <sz val="10"/>
      <name val="Arial"/>
      <family val="2"/>
    </font>
    <font>
      <sz val="14"/>
      <name val="Arial"/>
      <family val="2"/>
    </font>
    <font>
      <b/>
      <sz val="14"/>
      <name val="Arial"/>
      <family val="2"/>
    </font>
    <font>
      <b/>
      <sz val="12"/>
      <name val="Arial"/>
      <family val="2"/>
    </font>
    <font>
      <b/>
      <sz val="10"/>
      <name val="Arial"/>
      <family val="2"/>
    </font>
    <font>
      <b/>
      <i/>
      <sz val="10"/>
      <name val="Arial"/>
      <family val="2"/>
    </font>
    <font>
      <i/>
      <sz val="10"/>
      <name val="Arial"/>
      <family val="2"/>
    </font>
  </fonts>
  <fills count="4">
    <fill>
      <patternFill patternType="none"/>
    </fill>
    <fill>
      <patternFill patternType="gray125"/>
    </fill>
    <fill>
      <patternFill patternType="solid">
        <fgColor rgb="FFCFE2F3"/>
        <bgColor rgb="FFCFE2F3"/>
      </patternFill>
    </fill>
    <fill>
      <patternFill patternType="solid">
        <fgColor rgb="FFEFEFEF"/>
        <bgColor rgb="FFEFEFEF"/>
      </patternFill>
    </fill>
  </fills>
  <borders count="1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ck">
        <color rgb="FF0000FF"/>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ck">
        <color rgb="FF6AA84F"/>
      </left>
      <right style="thick">
        <color rgb="FF6AA84F"/>
      </right>
      <top style="thick">
        <color rgb="FF6AA84F"/>
      </top>
      <bottom style="thick">
        <color rgb="FF6AA84F"/>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1">
    <xf numFmtId="0" fontId="0" fillId="0" borderId="0"/>
  </cellStyleXfs>
  <cellXfs count="62">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Alignment="1">
      <alignment vertical="center"/>
    </xf>
    <xf numFmtId="0" fontId="1" fillId="0" borderId="6" xfId="0" applyFont="1" applyBorder="1" applyAlignment="1">
      <alignment vertical="center"/>
    </xf>
    <xf numFmtId="0" fontId="3" fillId="0" borderId="0" xfId="0" applyFont="1" applyAlignment="1">
      <alignment horizontal="left" vertical="center"/>
    </xf>
    <xf numFmtId="0" fontId="1" fillId="0" borderId="7" xfId="0" applyFont="1" applyBorder="1" applyAlignment="1">
      <alignment vertical="center"/>
    </xf>
    <xf numFmtId="0" fontId="3" fillId="0" borderId="0" xfId="0" applyFont="1"/>
    <xf numFmtId="0" fontId="1" fillId="0" borderId="4" xfId="0" applyFont="1" applyBorder="1"/>
    <xf numFmtId="0" fontId="3" fillId="0" borderId="0" xfId="0" applyFont="1" applyAlignment="1"/>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4" fillId="0" borderId="0" xfId="0" applyFont="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vertical="center"/>
    </xf>
    <xf numFmtId="164" fontId="1" fillId="0" borderId="6" xfId="0" applyNumberFormat="1" applyFont="1" applyBorder="1" applyAlignment="1">
      <alignment vertical="center"/>
    </xf>
    <xf numFmtId="164" fontId="1" fillId="0" borderId="0" xfId="0" applyNumberFormat="1" applyFont="1" applyAlignment="1">
      <alignment vertical="center"/>
    </xf>
    <xf numFmtId="164" fontId="1" fillId="0" borderId="7" xfId="0" applyNumberFormat="1"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164" fontId="7" fillId="0" borderId="0" xfId="0" applyNumberFormat="1" applyFont="1" applyAlignment="1">
      <alignment vertical="center"/>
    </xf>
    <xf numFmtId="0" fontId="7" fillId="0" borderId="5" xfId="0" applyFont="1" applyBorder="1" applyAlignment="1">
      <alignmen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64" fontId="1" fillId="0" borderId="8" xfId="0" applyNumberFormat="1" applyFont="1" applyBorder="1" applyAlignment="1">
      <alignment vertical="center"/>
    </xf>
    <xf numFmtId="164" fontId="1" fillId="0" borderId="5" xfId="0" applyNumberFormat="1"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164" fontId="1" fillId="0" borderId="0" xfId="0" applyNumberFormat="1" applyFont="1" applyAlignment="1">
      <alignment vertical="center"/>
    </xf>
    <xf numFmtId="0" fontId="1" fillId="0" borderId="0" xfId="0" applyFont="1" applyAlignment="1">
      <alignment horizontal="right" vertical="center"/>
    </xf>
    <xf numFmtId="0" fontId="1" fillId="0" borderId="4" xfId="0" applyFont="1" applyBorder="1" applyAlignment="1">
      <alignment horizontal="right" vertical="center"/>
    </xf>
    <xf numFmtId="164" fontId="7" fillId="0" borderId="5" xfId="0" applyNumberFormat="1" applyFont="1" applyBorder="1" applyAlignment="1">
      <alignment vertical="center"/>
    </xf>
    <xf numFmtId="0" fontId="7" fillId="3" borderId="0" xfId="0" applyFont="1" applyFill="1" applyAlignment="1">
      <alignment vertical="center"/>
    </xf>
    <xf numFmtId="0" fontId="7" fillId="3" borderId="15" xfId="0" applyFont="1" applyFill="1" applyBorder="1" applyAlignment="1">
      <alignment vertical="center"/>
    </xf>
    <xf numFmtId="164" fontId="7" fillId="3" borderId="16" xfId="0" applyNumberFormat="1" applyFont="1" applyFill="1" applyBorder="1" applyAlignment="1">
      <alignment vertical="center"/>
    </xf>
    <xf numFmtId="164" fontId="7" fillId="3" borderId="17" xfId="0" applyNumberFormat="1" applyFont="1" applyFill="1" applyBorder="1" applyAlignment="1">
      <alignment vertical="center"/>
    </xf>
    <xf numFmtId="2" fontId="7" fillId="0" borderId="5" xfId="0" applyNumberFormat="1" applyFont="1" applyBorder="1" applyAlignment="1">
      <alignment vertical="center"/>
    </xf>
    <xf numFmtId="2" fontId="7" fillId="0" borderId="0" xfId="0" applyNumberFormat="1" applyFont="1" applyAlignment="1">
      <alignment vertical="center"/>
    </xf>
    <xf numFmtId="2" fontId="7" fillId="0" borderId="4" xfId="0" applyNumberFormat="1" applyFont="1" applyBorder="1" applyAlignment="1">
      <alignment vertical="center"/>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7" fillId="3" borderId="2" xfId="0" applyFont="1" applyFill="1" applyBorder="1" applyAlignment="1">
      <alignment vertical="center"/>
    </xf>
    <xf numFmtId="0" fontId="7" fillId="3" borderId="3" xfId="0" applyFont="1" applyFill="1" applyBorder="1" applyAlignment="1">
      <alignment vertical="center"/>
    </xf>
    <xf numFmtId="0" fontId="9" fillId="0" borderId="4" xfId="0" applyFont="1" applyBorder="1" applyAlignment="1">
      <alignment vertical="center" wrapText="1"/>
    </xf>
    <xf numFmtId="0" fontId="0" fillId="0" borderId="0" xfId="0" applyFont="1" applyAlignment="1"/>
    <xf numFmtId="0" fontId="9" fillId="0" borderId="9" xfId="0" applyFont="1" applyBorder="1" applyAlignment="1">
      <alignment vertical="center" wrapText="1"/>
    </xf>
    <xf numFmtId="0" fontId="1" fillId="0" borderId="10" xfId="0" applyFont="1" applyBorder="1"/>
    <xf numFmtId="0" fontId="5" fillId="2" borderId="12" xfId="0" applyFont="1" applyFill="1" applyBorder="1" applyAlignment="1">
      <alignment horizontal="center" vertical="center"/>
    </xf>
    <xf numFmtId="0" fontId="1" fillId="0" borderId="13" xfId="0" applyFont="1" applyBorder="1"/>
    <xf numFmtId="0" fontId="1" fillId="0" borderId="14" xfId="0" applyFont="1" applyBorder="1"/>
    <xf numFmtId="0" fontId="2" fillId="2" borderId="1" xfId="0" applyFont="1" applyFill="1" applyBorder="1" applyAlignment="1">
      <alignment horizontal="center" vertical="center"/>
    </xf>
    <xf numFmtId="0" fontId="1" fillId="0" borderId="2" xfId="0" applyFont="1" applyBorder="1"/>
    <xf numFmtId="0" fontId="1" fillId="0" borderId="3" xfId="0" applyFont="1" applyBorder="1"/>
  </cellXfs>
  <cellStyles count="1">
    <cellStyle name="Normal" xfId="0" builtinId="0"/>
  </cellStyles>
  <dxfs count="1">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66675</xdr:colOff>
      <xdr:row>1</xdr:row>
      <xdr:rowOff>133350</xdr:rowOff>
    </xdr:from>
    <xdr:ext cx="3581400" cy="14763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propelstud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44"/>
  <sheetViews>
    <sheetView showGridLines="0" tabSelected="1" topLeftCell="A10" workbookViewId="0">
      <selection activeCell="C14" sqref="C14"/>
    </sheetView>
  </sheetViews>
  <sheetFormatPr defaultColWidth="14.44140625" defaultRowHeight="15.75" customHeight="1" x14ac:dyDescent="0.25"/>
  <cols>
    <col min="1" max="1" width="3.6640625" customWidth="1"/>
    <col min="2" max="2" width="26.5546875" customWidth="1"/>
    <col min="3" max="4" width="17.33203125" customWidth="1"/>
    <col min="5" max="5" width="3.6640625" customWidth="1"/>
    <col min="6" max="6" width="26.5546875" customWidth="1"/>
    <col min="7" max="8" width="17.33203125" customWidth="1"/>
    <col min="9" max="9" width="3.6640625" customWidth="1"/>
    <col min="10" max="10" width="26.5546875" customWidth="1"/>
    <col min="11" max="12" width="17.33203125" customWidth="1"/>
    <col min="13" max="13" width="3.6640625" customWidth="1"/>
  </cols>
  <sheetData>
    <row r="1" spans="1:13" ht="22.8" x14ac:dyDescent="0.25">
      <c r="A1" s="1"/>
      <c r="B1" s="2"/>
      <c r="C1" s="2"/>
      <c r="D1" s="2"/>
      <c r="E1" s="2"/>
      <c r="F1" s="2"/>
      <c r="G1" s="2"/>
      <c r="H1" s="2"/>
      <c r="I1" s="2"/>
      <c r="J1" s="2"/>
      <c r="K1" s="2"/>
      <c r="L1" s="2"/>
      <c r="M1" s="1"/>
    </row>
    <row r="2" spans="1:13" ht="22.8" x14ac:dyDescent="0.25">
      <c r="A2" s="1"/>
      <c r="B2" s="59" t="s">
        <v>0</v>
      </c>
      <c r="C2" s="60"/>
      <c r="D2" s="60"/>
      <c r="E2" s="60"/>
      <c r="F2" s="60"/>
      <c r="G2" s="60"/>
      <c r="H2" s="60"/>
      <c r="I2" s="60"/>
      <c r="J2" s="60"/>
      <c r="K2" s="60"/>
      <c r="L2" s="61"/>
      <c r="M2" s="1"/>
    </row>
    <row r="3" spans="1:13" ht="11.25" customHeight="1" x14ac:dyDescent="0.25">
      <c r="A3" s="1"/>
      <c r="B3" s="3"/>
      <c r="C3" s="1"/>
      <c r="D3" s="1"/>
      <c r="E3" s="1"/>
      <c r="F3" s="1"/>
      <c r="G3" s="1"/>
      <c r="H3" s="1"/>
      <c r="I3" s="1"/>
      <c r="J3" s="1"/>
      <c r="K3" s="1"/>
      <c r="L3" s="4"/>
      <c r="M3" s="1"/>
    </row>
    <row r="4" spans="1:13" ht="13.2" x14ac:dyDescent="0.25">
      <c r="A4" s="1"/>
      <c r="B4" s="3"/>
      <c r="E4" s="1"/>
      <c r="F4" s="5" t="s">
        <v>1</v>
      </c>
      <c r="G4" s="1"/>
      <c r="H4" s="1"/>
      <c r="I4" s="1"/>
      <c r="J4" s="6">
        <v>100000</v>
      </c>
      <c r="K4" s="5" t="s">
        <v>2</v>
      </c>
      <c r="L4" s="4"/>
      <c r="M4" s="1"/>
    </row>
    <row r="5" spans="1:13" ht="11.25" customHeight="1" x14ac:dyDescent="0.25">
      <c r="A5" s="1"/>
      <c r="B5" s="3"/>
      <c r="E5" s="1"/>
      <c r="F5" s="1"/>
      <c r="G5" s="1"/>
      <c r="H5" s="1"/>
      <c r="I5" s="1"/>
      <c r="J5" s="1"/>
      <c r="K5" s="1"/>
      <c r="L5" s="4"/>
      <c r="M5" s="1"/>
    </row>
    <row r="6" spans="1:13" ht="13.2" x14ac:dyDescent="0.25">
      <c r="A6" s="1"/>
      <c r="B6" s="3"/>
      <c r="E6" s="1"/>
      <c r="F6" s="7" t="s">
        <v>3</v>
      </c>
      <c r="G6" s="1"/>
      <c r="H6" s="1"/>
      <c r="I6" s="1"/>
      <c r="J6" s="8">
        <v>800</v>
      </c>
      <c r="K6" s="5" t="s">
        <v>4</v>
      </c>
      <c r="L6" s="4"/>
      <c r="M6" s="1"/>
    </row>
    <row r="7" spans="1:13" ht="11.25" customHeight="1" x14ac:dyDescent="0.25">
      <c r="A7" s="1"/>
      <c r="B7" s="3"/>
      <c r="E7" s="1"/>
      <c r="F7" s="9"/>
      <c r="G7" s="1"/>
      <c r="H7" s="1"/>
      <c r="I7" s="1"/>
      <c r="J7" s="1"/>
      <c r="K7" s="1"/>
      <c r="L7" s="4"/>
      <c r="M7" s="1"/>
    </row>
    <row r="8" spans="1:13" ht="13.2" x14ac:dyDescent="0.25">
      <c r="A8" s="1"/>
      <c r="B8" s="10"/>
      <c r="F8" s="11" t="s">
        <v>5</v>
      </c>
      <c r="H8" s="5"/>
      <c r="I8" s="1"/>
      <c r="J8" s="12">
        <v>750</v>
      </c>
      <c r="K8" s="5" t="s">
        <v>6</v>
      </c>
      <c r="L8" s="4"/>
      <c r="M8" s="1"/>
    </row>
    <row r="9" spans="1:13" ht="11.25" customHeight="1" x14ac:dyDescent="0.25">
      <c r="A9" s="1"/>
      <c r="B9" s="13"/>
      <c r="C9" s="14"/>
      <c r="D9" s="14"/>
      <c r="E9" s="14"/>
      <c r="F9" s="14"/>
      <c r="G9" s="14"/>
      <c r="H9" s="14"/>
      <c r="I9" s="14"/>
      <c r="J9" s="14"/>
      <c r="K9" s="14"/>
      <c r="L9" s="15"/>
      <c r="M9" s="1"/>
    </row>
    <row r="10" spans="1:13" ht="18.75" customHeight="1" x14ac:dyDescent="0.25">
      <c r="A10" s="1"/>
      <c r="B10" s="1"/>
      <c r="C10" s="1"/>
      <c r="D10" s="1"/>
      <c r="E10" s="1"/>
      <c r="F10" s="1"/>
      <c r="G10" s="1"/>
      <c r="H10" s="1"/>
      <c r="I10" s="1"/>
      <c r="J10" s="1"/>
      <c r="K10" s="1"/>
      <c r="L10" s="1"/>
      <c r="M10" s="1"/>
    </row>
    <row r="11" spans="1:13" ht="39.75" customHeight="1" x14ac:dyDescent="0.25">
      <c r="A11" s="16"/>
      <c r="B11" s="56" t="s">
        <v>7</v>
      </c>
      <c r="C11" s="57"/>
      <c r="D11" s="58"/>
      <c r="E11" s="1"/>
      <c r="F11" s="56" t="s">
        <v>8</v>
      </c>
      <c r="G11" s="57"/>
      <c r="H11" s="58"/>
      <c r="I11" s="1"/>
      <c r="J11" s="56" t="s">
        <v>9</v>
      </c>
      <c r="K11" s="57"/>
      <c r="L11" s="58"/>
      <c r="M11" s="1"/>
    </row>
    <row r="12" spans="1:13" ht="15.6" x14ac:dyDescent="0.25">
      <c r="A12" s="17"/>
      <c r="B12" s="18" t="s">
        <v>10</v>
      </c>
      <c r="C12" s="19"/>
      <c r="D12" s="20"/>
      <c r="E12" s="21"/>
      <c r="F12" s="18" t="s">
        <v>10</v>
      </c>
      <c r="G12" s="19"/>
      <c r="H12" s="20"/>
      <c r="I12" s="21"/>
      <c r="J12" s="18" t="s">
        <v>10</v>
      </c>
      <c r="K12" s="19"/>
      <c r="L12" s="20"/>
      <c r="M12" s="21"/>
    </row>
    <row r="13" spans="1:13" ht="13.2" x14ac:dyDescent="0.25">
      <c r="A13" s="5"/>
      <c r="B13" s="22" t="s">
        <v>11</v>
      </c>
      <c r="C13" s="23">
        <v>-100000</v>
      </c>
      <c r="D13" s="4"/>
      <c r="E13" s="1"/>
      <c r="F13" s="22" t="s">
        <v>12</v>
      </c>
      <c r="G13" s="23">
        <v>-120000</v>
      </c>
      <c r="H13" s="4"/>
      <c r="I13" s="1"/>
      <c r="J13" s="22" t="s">
        <v>12</v>
      </c>
      <c r="K13" s="23">
        <v>-210000</v>
      </c>
      <c r="L13" s="4"/>
      <c r="M13" s="1"/>
    </row>
    <row r="14" spans="1:13" ht="13.2" x14ac:dyDescent="0.25">
      <c r="A14" s="5"/>
      <c r="B14" s="22" t="s">
        <v>13</v>
      </c>
      <c r="C14" s="24">
        <f>C13*0.05</f>
        <v>-5000</v>
      </c>
      <c r="D14" s="4"/>
      <c r="E14" s="1"/>
      <c r="F14" s="22" t="s">
        <v>13</v>
      </c>
      <c r="G14" s="24">
        <f>G13*0.1</f>
        <v>-12000</v>
      </c>
      <c r="H14" s="4"/>
      <c r="I14" s="1"/>
      <c r="J14" s="22" t="s">
        <v>13</v>
      </c>
      <c r="K14" s="24">
        <f>K13*0.1</f>
        <v>-21000</v>
      </c>
      <c r="L14" s="4"/>
      <c r="M14" s="1"/>
    </row>
    <row r="15" spans="1:13" ht="13.2" x14ac:dyDescent="0.25">
      <c r="A15" s="5"/>
      <c r="B15" s="22" t="s">
        <v>14</v>
      </c>
      <c r="C15" s="25">
        <v>-2500</v>
      </c>
      <c r="D15" s="4"/>
      <c r="E15" s="1"/>
      <c r="F15" s="22" t="s">
        <v>14</v>
      </c>
      <c r="G15" s="25">
        <v>-2500</v>
      </c>
      <c r="H15" s="4"/>
      <c r="I15" s="1"/>
      <c r="J15" s="22" t="s">
        <v>14</v>
      </c>
      <c r="K15" s="25">
        <v>-25000</v>
      </c>
      <c r="L15" s="4"/>
      <c r="M15" s="1"/>
    </row>
    <row r="16" spans="1:13" ht="13.2" x14ac:dyDescent="0.25">
      <c r="A16" s="1"/>
      <c r="B16" s="3"/>
      <c r="C16" s="1"/>
      <c r="D16" s="4"/>
      <c r="E16" s="1"/>
      <c r="F16" s="3"/>
      <c r="G16" s="1"/>
      <c r="H16" s="4"/>
      <c r="I16" s="1"/>
      <c r="J16" s="22" t="s">
        <v>15</v>
      </c>
      <c r="K16" s="24">
        <v>-20000</v>
      </c>
      <c r="L16" s="4"/>
      <c r="M16" s="1"/>
    </row>
    <row r="17" spans="1:13" ht="13.2" x14ac:dyDescent="0.25">
      <c r="A17" s="26"/>
      <c r="B17" s="27" t="s">
        <v>16</v>
      </c>
      <c r="C17" s="28">
        <f>SUM(C13:C16)</f>
        <v>-107500</v>
      </c>
      <c r="D17" s="29"/>
      <c r="E17" s="1"/>
      <c r="F17" s="27" t="s">
        <v>16</v>
      </c>
      <c r="G17" s="28">
        <f>SUM(G13:G16)</f>
        <v>-134500</v>
      </c>
      <c r="H17" s="29"/>
      <c r="I17" s="1"/>
      <c r="J17" s="27" t="s">
        <v>16</v>
      </c>
      <c r="K17" s="28">
        <f>SUM(K13:K16)</f>
        <v>-276000</v>
      </c>
      <c r="L17" s="29"/>
      <c r="M17" s="1"/>
    </row>
    <row r="18" spans="1:13" ht="13.2" x14ac:dyDescent="0.25">
      <c r="A18" s="1"/>
      <c r="B18" s="3"/>
      <c r="C18" s="1"/>
      <c r="D18" s="4"/>
      <c r="E18" s="1"/>
      <c r="F18" s="3"/>
      <c r="G18" s="1"/>
      <c r="H18" s="4"/>
      <c r="I18" s="1"/>
      <c r="J18" s="3"/>
      <c r="K18" s="1"/>
      <c r="L18" s="4"/>
      <c r="M18" s="1"/>
    </row>
    <row r="19" spans="1:13" ht="18.75" customHeight="1" x14ac:dyDescent="0.25">
      <c r="A19" s="17"/>
      <c r="B19" s="30" t="s">
        <v>17</v>
      </c>
      <c r="C19" s="31" t="s">
        <v>18</v>
      </c>
      <c r="D19" s="32" t="s">
        <v>19</v>
      </c>
      <c r="E19" s="21"/>
      <c r="F19" s="30" t="s">
        <v>17</v>
      </c>
      <c r="G19" s="31" t="s">
        <v>18</v>
      </c>
      <c r="H19" s="32" t="s">
        <v>19</v>
      </c>
      <c r="I19" s="21"/>
      <c r="J19" s="30" t="s">
        <v>17</v>
      </c>
      <c r="K19" s="31" t="s">
        <v>20</v>
      </c>
      <c r="L19" s="32" t="s">
        <v>21</v>
      </c>
      <c r="M19" s="21"/>
    </row>
    <row r="20" spans="1:13" ht="13.2" x14ac:dyDescent="0.25">
      <c r="A20" s="1"/>
      <c r="B20" s="3"/>
      <c r="C20" s="1"/>
      <c r="D20" s="4"/>
      <c r="E20" s="1"/>
      <c r="F20" s="3"/>
      <c r="G20" s="1"/>
      <c r="H20" s="4"/>
      <c r="I20" s="1"/>
      <c r="J20" s="3"/>
      <c r="K20" s="1"/>
      <c r="L20" s="4"/>
      <c r="M20" s="1"/>
    </row>
    <row r="21" spans="1:13" ht="13.2" x14ac:dyDescent="0.25">
      <c r="A21" s="5"/>
      <c r="B21" s="22" t="s">
        <v>22</v>
      </c>
      <c r="C21" s="33">
        <v>750</v>
      </c>
      <c r="D21" s="34">
        <f>C21*12</f>
        <v>9000</v>
      </c>
      <c r="E21" s="1"/>
      <c r="F21" s="22" t="s">
        <v>23</v>
      </c>
      <c r="G21" s="33">
        <v>1100</v>
      </c>
      <c r="H21" s="34">
        <f>G21*12</f>
        <v>13200</v>
      </c>
      <c r="I21" s="1"/>
      <c r="J21" s="22" t="s">
        <v>24</v>
      </c>
      <c r="K21" s="33">
        <v>150</v>
      </c>
      <c r="L21" s="34">
        <f>K21*(365*0.6)</f>
        <v>32850</v>
      </c>
      <c r="M21" s="1"/>
    </row>
    <row r="22" spans="1:13" ht="13.2" x14ac:dyDescent="0.25">
      <c r="A22" s="35"/>
      <c r="B22" s="36"/>
      <c r="C22" s="35"/>
      <c r="D22" s="29"/>
      <c r="E22" s="1"/>
      <c r="F22" s="3"/>
      <c r="G22" s="1"/>
      <c r="H22" s="4"/>
      <c r="I22" s="1"/>
      <c r="J22" s="3"/>
      <c r="K22" s="1"/>
      <c r="L22" s="4"/>
      <c r="M22" s="1"/>
    </row>
    <row r="23" spans="1:13" ht="18.75" customHeight="1" x14ac:dyDescent="0.25">
      <c r="A23" s="17"/>
      <c r="B23" s="30" t="s">
        <v>25</v>
      </c>
      <c r="C23" s="31" t="s">
        <v>18</v>
      </c>
      <c r="D23" s="32" t="s">
        <v>26</v>
      </c>
      <c r="E23" s="21"/>
      <c r="F23" s="30" t="s">
        <v>25</v>
      </c>
      <c r="G23" s="31" t="s">
        <v>18</v>
      </c>
      <c r="H23" s="32" t="s">
        <v>19</v>
      </c>
      <c r="I23" s="21"/>
      <c r="J23" s="30" t="s">
        <v>25</v>
      </c>
      <c r="K23" s="31" t="s">
        <v>18</v>
      </c>
      <c r="L23" s="32" t="s">
        <v>19</v>
      </c>
      <c r="M23" s="21"/>
    </row>
    <row r="24" spans="1:13" ht="13.2" x14ac:dyDescent="0.25">
      <c r="A24" s="5"/>
      <c r="B24" s="22" t="s">
        <v>27</v>
      </c>
      <c r="C24" s="24">
        <f>C21*-0.1</f>
        <v>-75</v>
      </c>
      <c r="D24" s="34">
        <f>C24*12</f>
        <v>-900</v>
      </c>
      <c r="E24" s="1"/>
      <c r="F24" s="22" t="s">
        <v>27</v>
      </c>
      <c r="G24" s="24">
        <f>G21*-0.1</f>
        <v>-110</v>
      </c>
      <c r="H24" s="34">
        <f>G24*12</f>
        <v>-1320</v>
      </c>
      <c r="I24" s="1"/>
      <c r="J24" s="22"/>
      <c r="K24" s="24"/>
      <c r="L24" s="34"/>
      <c r="M24" s="1"/>
    </row>
    <row r="25" spans="1:13" ht="13.2" x14ac:dyDescent="0.25">
      <c r="A25" s="5"/>
      <c r="B25" s="22" t="s">
        <v>28</v>
      </c>
      <c r="C25" s="37"/>
      <c r="D25" s="34"/>
      <c r="E25" s="1"/>
      <c r="F25" s="22" t="s">
        <v>29</v>
      </c>
      <c r="G25" s="37"/>
      <c r="H25" s="34"/>
      <c r="I25" s="1"/>
      <c r="J25" s="22" t="s">
        <v>29</v>
      </c>
      <c r="K25" s="37"/>
      <c r="L25" s="34"/>
      <c r="M25" s="1"/>
    </row>
    <row r="26" spans="1:13" ht="13.2" x14ac:dyDescent="0.25">
      <c r="A26" s="38"/>
      <c r="B26" s="39" t="s">
        <v>30</v>
      </c>
      <c r="C26" s="24">
        <v>0</v>
      </c>
      <c r="D26" s="34">
        <f t="shared" ref="D26:D30" si="0">C26*12</f>
        <v>0</v>
      </c>
      <c r="E26" s="1"/>
      <c r="F26" s="39" t="s">
        <v>30</v>
      </c>
      <c r="G26" s="24">
        <v>-50</v>
      </c>
      <c r="H26" s="34">
        <f t="shared" ref="H26:H30" si="1">G26*12</f>
        <v>-600</v>
      </c>
      <c r="I26" s="1"/>
      <c r="J26" s="39" t="s">
        <v>30</v>
      </c>
      <c r="K26" s="24">
        <v>-50</v>
      </c>
      <c r="L26" s="34">
        <f t="shared" ref="L26:L30" si="2">K26*12</f>
        <v>-600</v>
      </c>
      <c r="M26" s="1"/>
    </row>
    <row r="27" spans="1:13" ht="13.2" x14ac:dyDescent="0.25">
      <c r="A27" s="38"/>
      <c r="B27" s="39" t="s">
        <v>31</v>
      </c>
      <c r="C27" s="24">
        <v>-80</v>
      </c>
      <c r="D27" s="34">
        <f t="shared" si="0"/>
        <v>-960</v>
      </c>
      <c r="E27" s="1"/>
      <c r="F27" s="39" t="s">
        <v>31</v>
      </c>
      <c r="G27" s="24">
        <v>-100</v>
      </c>
      <c r="H27" s="34">
        <f t="shared" si="1"/>
        <v>-1200</v>
      </c>
      <c r="I27" s="1"/>
      <c r="J27" s="39" t="s">
        <v>31</v>
      </c>
      <c r="K27" s="24">
        <v>-125</v>
      </c>
      <c r="L27" s="34">
        <f t="shared" si="2"/>
        <v>-1500</v>
      </c>
      <c r="M27" s="1"/>
    </row>
    <row r="28" spans="1:13" ht="13.2" x14ac:dyDescent="0.25">
      <c r="A28" s="38"/>
      <c r="B28" s="39" t="s">
        <v>32</v>
      </c>
      <c r="C28" s="24">
        <v>-30</v>
      </c>
      <c r="D28" s="34">
        <f t="shared" si="0"/>
        <v>-360</v>
      </c>
      <c r="E28" s="1"/>
      <c r="F28" s="39" t="s">
        <v>32</v>
      </c>
      <c r="G28" s="24">
        <v>-60</v>
      </c>
      <c r="H28" s="34">
        <f t="shared" si="1"/>
        <v>-720</v>
      </c>
      <c r="I28" s="1"/>
      <c r="J28" s="39" t="s">
        <v>32</v>
      </c>
      <c r="K28" s="24">
        <v>-75</v>
      </c>
      <c r="L28" s="34">
        <f t="shared" si="2"/>
        <v>-900</v>
      </c>
      <c r="M28" s="1"/>
    </row>
    <row r="29" spans="1:13" ht="13.2" x14ac:dyDescent="0.25">
      <c r="A29" s="5"/>
      <c r="B29" s="22" t="s">
        <v>33</v>
      </c>
      <c r="C29" s="37">
        <f>C21*-0.05</f>
        <v>-37.5</v>
      </c>
      <c r="D29" s="34">
        <f t="shared" si="0"/>
        <v>-450</v>
      </c>
      <c r="E29" s="1"/>
      <c r="F29" s="22" t="s">
        <v>33</v>
      </c>
      <c r="G29" s="37">
        <f>G21*-0.05</f>
        <v>-55</v>
      </c>
      <c r="H29" s="34">
        <f t="shared" si="1"/>
        <v>-660</v>
      </c>
      <c r="I29" s="1"/>
      <c r="J29" s="39" t="s">
        <v>34</v>
      </c>
      <c r="K29" s="24">
        <v>-80</v>
      </c>
      <c r="L29" s="34">
        <f t="shared" si="2"/>
        <v>-960</v>
      </c>
      <c r="M29" s="1"/>
    </row>
    <row r="30" spans="1:13" ht="13.2" x14ac:dyDescent="0.25">
      <c r="A30" s="5"/>
      <c r="B30" s="22" t="s">
        <v>35</v>
      </c>
      <c r="C30" s="37">
        <f>C21*-0.05</f>
        <v>-37.5</v>
      </c>
      <c r="D30" s="34">
        <f t="shared" si="0"/>
        <v>-450</v>
      </c>
      <c r="E30" s="1"/>
      <c r="F30" s="22" t="s">
        <v>35</v>
      </c>
      <c r="G30" s="37">
        <f>G21*-0.05</f>
        <v>-55</v>
      </c>
      <c r="H30" s="34">
        <f t="shared" si="1"/>
        <v>-660</v>
      </c>
      <c r="I30" s="1"/>
      <c r="J30" s="22" t="s">
        <v>36</v>
      </c>
      <c r="K30" s="37">
        <f>(K21*20)*-0.1</f>
        <v>-300</v>
      </c>
      <c r="L30" s="34">
        <f t="shared" si="2"/>
        <v>-3600</v>
      </c>
      <c r="M30" s="1"/>
    </row>
    <row r="31" spans="1:13" ht="13.2" x14ac:dyDescent="0.25">
      <c r="A31" s="26"/>
      <c r="B31" s="27" t="s">
        <v>16</v>
      </c>
      <c r="C31" s="28">
        <f>SUM(C24:C30)</f>
        <v>-260</v>
      </c>
      <c r="D31" s="40">
        <f>SUM(D24:D29)</f>
        <v>-2670</v>
      </c>
      <c r="E31" s="1"/>
      <c r="F31" s="27" t="s">
        <v>16</v>
      </c>
      <c r="G31" s="28">
        <f>SUM(G24:G30)</f>
        <v>-430</v>
      </c>
      <c r="H31" s="40">
        <f>SUM(H24:H29)</f>
        <v>-4500</v>
      </c>
      <c r="I31" s="1"/>
      <c r="J31" s="27" t="s">
        <v>16</v>
      </c>
      <c r="K31" s="28">
        <f>SUM(K24:K30)</f>
        <v>-630</v>
      </c>
      <c r="L31" s="40">
        <f>SUM(L24:L29)</f>
        <v>-3960</v>
      </c>
      <c r="M31" s="1"/>
    </row>
    <row r="32" spans="1:13" ht="18.75" customHeight="1" x14ac:dyDescent="0.25">
      <c r="A32" s="41"/>
      <c r="B32" s="42" t="s">
        <v>37</v>
      </c>
      <c r="C32" s="43">
        <f t="shared" ref="C32:D32" si="3">C21+C31</f>
        <v>490</v>
      </c>
      <c r="D32" s="44">
        <f t="shared" si="3"/>
        <v>6330</v>
      </c>
      <c r="E32" s="1"/>
      <c r="F32" s="42" t="s">
        <v>37</v>
      </c>
      <c r="G32" s="43">
        <f t="shared" ref="G32:H32" si="4">G21+G31</f>
        <v>670</v>
      </c>
      <c r="H32" s="44">
        <f t="shared" si="4"/>
        <v>8700</v>
      </c>
      <c r="I32" s="1"/>
      <c r="J32" s="42" t="s">
        <v>37</v>
      </c>
      <c r="K32" s="43">
        <f>(K21*20)+K31</f>
        <v>2370</v>
      </c>
      <c r="L32" s="44">
        <f>L21+L31</f>
        <v>28890</v>
      </c>
      <c r="M32" s="1"/>
    </row>
    <row r="33" spans="1:13" ht="13.2" x14ac:dyDescent="0.25">
      <c r="A33" s="1"/>
      <c r="B33" s="3"/>
      <c r="C33" s="1"/>
      <c r="D33" s="4"/>
      <c r="E33" s="1"/>
      <c r="F33" s="3"/>
      <c r="G33" s="1"/>
      <c r="H33" s="4"/>
      <c r="I33" s="1"/>
      <c r="J33" s="3"/>
      <c r="K33" s="1"/>
      <c r="L33" s="4"/>
      <c r="M33" s="1"/>
    </row>
    <row r="34" spans="1:13" ht="13.2" x14ac:dyDescent="0.25">
      <c r="A34" s="26"/>
      <c r="B34" s="27" t="s">
        <v>38</v>
      </c>
      <c r="C34" s="35"/>
      <c r="D34" s="45">
        <f>C17/-D32</f>
        <v>16.982622432859401</v>
      </c>
      <c r="E34" s="46"/>
      <c r="F34" s="47" t="s">
        <v>38</v>
      </c>
      <c r="G34" s="46"/>
      <c r="H34" s="45">
        <f>G17/-H32</f>
        <v>15.459770114942529</v>
      </c>
      <c r="I34" s="35"/>
      <c r="J34" s="47" t="s">
        <v>38</v>
      </c>
      <c r="K34" s="46"/>
      <c r="L34" s="45">
        <f>K17/-L32</f>
        <v>9.5534787123572169</v>
      </c>
      <c r="M34" s="35"/>
    </row>
    <row r="35" spans="1:13" ht="13.2" x14ac:dyDescent="0.25">
      <c r="A35" s="1"/>
      <c r="B35" s="13"/>
      <c r="C35" s="14"/>
      <c r="D35" s="15"/>
      <c r="E35" s="1"/>
      <c r="F35" s="13"/>
      <c r="G35" s="14"/>
      <c r="H35" s="15"/>
      <c r="I35" s="1"/>
      <c r="J35" s="13"/>
      <c r="K35" s="14"/>
      <c r="L35" s="15"/>
      <c r="M35" s="1"/>
    </row>
    <row r="36" spans="1:13" ht="13.2" x14ac:dyDescent="0.25">
      <c r="A36" s="1"/>
      <c r="B36" s="1"/>
      <c r="C36" s="1"/>
      <c r="D36" s="1"/>
      <c r="E36" s="1"/>
      <c r="F36" s="1"/>
      <c r="G36" s="1"/>
      <c r="H36" s="1"/>
      <c r="I36" s="1"/>
      <c r="J36" s="1"/>
      <c r="K36" s="1"/>
      <c r="L36" s="1"/>
      <c r="M36" s="1"/>
    </row>
    <row r="37" spans="1:13" ht="18.75" customHeight="1" x14ac:dyDescent="0.25">
      <c r="A37" s="35"/>
      <c r="B37" s="48" t="s">
        <v>39</v>
      </c>
      <c r="C37" s="49"/>
      <c r="D37" s="49"/>
      <c r="E37" s="49"/>
      <c r="F37" s="49"/>
      <c r="G37" s="49"/>
      <c r="H37" s="49"/>
      <c r="I37" s="50"/>
      <c r="J37" s="50"/>
      <c r="K37" s="50"/>
      <c r="L37" s="51"/>
      <c r="M37" s="35"/>
    </row>
    <row r="38" spans="1:13" ht="13.2" x14ac:dyDescent="0.25">
      <c r="A38" s="1"/>
      <c r="B38" s="52" t="s">
        <v>40</v>
      </c>
      <c r="C38" s="53"/>
      <c r="D38" s="53"/>
      <c r="E38" s="53"/>
      <c r="F38" s="53"/>
      <c r="G38" s="53"/>
      <c r="H38" s="53"/>
      <c r="I38" s="1"/>
      <c r="J38" s="1"/>
      <c r="K38" s="1"/>
      <c r="L38" s="4"/>
      <c r="M38" s="1"/>
    </row>
    <row r="39" spans="1:13" ht="13.2" x14ac:dyDescent="0.25">
      <c r="A39" s="1"/>
      <c r="B39" s="52" t="s">
        <v>41</v>
      </c>
      <c r="C39" s="53"/>
      <c r="D39" s="53"/>
      <c r="E39" s="53"/>
      <c r="F39" s="53"/>
      <c r="G39" s="53"/>
      <c r="H39" s="53"/>
      <c r="I39" s="1"/>
      <c r="J39" s="1"/>
      <c r="K39" s="1"/>
      <c r="L39" s="4"/>
      <c r="M39" s="1"/>
    </row>
    <row r="40" spans="1:13" ht="13.2" x14ac:dyDescent="0.25">
      <c r="A40" s="1"/>
      <c r="B40" s="52" t="s">
        <v>42</v>
      </c>
      <c r="C40" s="53"/>
      <c r="D40" s="53"/>
      <c r="E40" s="53"/>
      <c r="F40" s="53"/>
      <c r="G40" s="53"/>
      <c r="H40" s="53"/>
      <c r="I40" s="1"/>
      <c r="J40" s="1"/>
      <c r="K40" s="1"/>
      <c r="L40" s="4"/>
      <c r="M40" s="1"/>
    </row>
    <row r="41" spans="1:13" ht="13.2" x14ac:dyDescent="0.25">
      <c r="A41" s="1"/>
      <c r="B41" s="52" t="s">
        <v>43</v>
      </c>
      <c r="C41" s="53"/>
      <c r="D41" s="53"/>
      <c r="E41" s="53"/>
      <c r="F41" s="53"/>
      <c r="G41" s="53"/>
      <c r="H41" s="53"/>
      <c r="I41" s="1"/>
      <c r="J41" s="1"/>
      <c r="K41" s="1"/>
      <c r="L41" s="4"/>
      <c r="M41" s="1"/>
    </row>
    <row r="42" spans="1:13" ht="13.2" x14ac:dyDescent="0.25">
      <c r="A42" s="1"/>
      <c r="B42" s="52" t="s">
        <v>44</v>
      </c>
      <c r="C42" s="53"/>
      <c r="D42" s="53"/>
      <c r="E42" s="53"/>
      <c r="F42" s="53"/>
      <c r="G42" s="53"/>
      <c r="H42" s="53"/>
      <c r="I42" s="1"/>
      <c r="J42" s="1"/>
      <c r="K42" s="1"/>
      <c r="L42" s="4"/>
      <c r="M42" s="1"/>
    </row>
    <row r="43" spans="1:13" ht="13.2" x14ac:dyDescent="0.25">
      <c r="A43" s="1"/>
      <c r="B43" s="54" t="s">
        <v>45</v>
      </c>
      <c r="C43" s="55"/>
      <c r="D43" s="55"/>
      <c r="E43" s="55"/>
      <c r="F43" s="55"/>
      <c r="G43" s="55"/>
      <c r="H43" s="55"/>
      <c r="I43" s="14"/>
      <c r="J43" s="14"/>
      <c r="K43" s="14"/>
      <c r="L43" s="15"/>
      <c r="M43" s="1"/>
    </row>
    <row r="44" spans="1:13" ht="18.75" customHeight="1" x14ac:dyDescent="0.25">
      <c r="A44" s="1"/>
      <c r="B44" s="1"/>
      <c r="C44" s="1"/>
      <c r="D44" s="1"/>
      <c r="E44" s="1"/>
      <c r="F44" s="1"/>
      <c r="G44" s="1"/>
      <c r="H44" s="1"/>
      <c r="I44" s="1"/>
      <c r="J44" s="1"/>
      <c r="K44" s="1"/>
      <c r="L44" s="1"/>
      <c r="M44" s="1"/>
    </row>
  </sheetData>
  <mergeCells count="10">
    <mergeCell ref="B41:H41"/>
    <mergeCell ref="B43:H43"/>
    <mergeCell ref="B42:H42"/>
    <mergeCell ref="J11:L11"/>
    <mergeCell ref="B2:L2"/>
    <mergeCell ref="B40:H40"/>
    <mergeCell ref="B11:D11"/>
    <mergeCell ref="F11:H11"/>
    <mergeCell ref="B38:H38"/>
    <mergeCell ref="B39:H39"/>
  </mergeCells>
  <conditionalFormatting sqref="A1:A44 B1:B7 C1:D3 E1:E7 F1:F6 G1:G7 H1:M44 B9:G44">
    <cfRule type="cellIs" dxfId="0" priority="1" operator="lessThan">
      <formula>0</formula>
    </cfRule>
  </conditionalFormatting>
  <hyperlinks>
    <hyperlink ref="F6" r:id="rId1"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Schnell</dc:creator>
  <cp:lastModifiedBy>steve</cp:lastModifiedBy>
  <dcterms:created xsi:type="dcterms:W3CDTF">2020-08-21T12:01:14Z</dcterms:created>
  <dcterms:modified xsi:type="dcterms:W3CDTF">2020-11-14T00:20:36Z</dcterms:modified>
</cp:coreProperties>
</file>